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Rar$DIa4920.1092\"/>
    </mc:Choice>
  </mc:AlternateContent>
  <bookViews>
    <workbookView xWindow="0" yWindow="0" windowWidth="13785" windowHeight="10560"/>
  </bookViews>
  <sheets>
    <sheet name="Лист3" sheetId="3" r:id="rId1"/>
  </sheets>
  <calcPr calcId="152511"/>
</workbook>
</file>

<file path=xl/calcChain.xml><?xml version="1.0" encoding="utf-8"?>
<calcChain xmlns="http://schemas.openxmlformats.org/spreadsheetml/2006/main">
  <c r="E103" i="3" l="1"/>
  <c r="D103" i="3"/>
  <c r="C103" i="3"/>
  <c r="F98" i="3"/>
  <c r="F97" i="3"/>
  <c r="F93" i="3"/>
  <c r="E81" i="3"/>
  <c r="D81" i="3"/>
  <c r="F81" i="3" s="1"/>
  <c r="C81" i="3"/>
  <c r="E79" i="3"/>
  <c r="D79" i="3"/>
  <c r="C79" i="3"/>
  <c r="E72" i="3"/>
  <c r="D72" i="3"/>
  <c r="C72" i="3"/>
  <c r="E67" i="3"/>
  <c r="D67" i="3"/>
  <c r="C67" i="3"/>
  <c r="F63" i="3"/>
  <c r="F62" i="3"/>
  <c r="E62" i="3"/>
  <c r="D62" i="3"/>
  <c r="C62" i="3"/>
  <c r="F58" i="3"/>
  <c r="E57" i="3"/>
  <c r="D57" i="3"/>
  <c r="C57" i="3"/>
  <c r="C51" i="3"/>
  <c r="C44" i="3" s="1"/>
  <c r="C46" i="3"/>
  <c r="E44" i="3"/>
  <c r="D44" i="3"/>
  <c r="F40" i="3"/>
  <c r="E39" i="3"/>
  <c r="E37" i="3" s="1"/>
  <c r="D39" i="3"/>
  <c r="D37" i="3" s="1"/>
  <c r="C37" i="3"/>
  <c r="E34" i="3"/>
  <c r="D34" i="3"/>
  <c r="F34" i="3" s="1"/>
  <c r="F33" i="3"/>
  <c r="F32" i="3"/>
  <c r="E31" i="3"/>
  <c r="C31" i="3"/>
  <c r="F30" i="3"/>
  <c r="E28" i="3"/>
  <c r="D28" i="3"/>
  <c r="E25" i="3"/>
  <c r="D25" i="3"/>
  <c r="D24" i="3" s="1"/>
  <c r="E24" i="3"/>
  <c r="C24" i="3"/>
  <c r="F21" i="3"/>
  <c r="F20" i="3"/>
  <c r="F19" i="3"/>
  <c r="E18" i="3"/>
  <c r="D18" i="3"/>
  <c r="C18" i="3"/>
  <c r="F13" i="3"/>
  <c r="E12" i="3"/>
  <c r="E10" i="3" s="1"/>
  <c r="D12" i="3"/>
  <c r="F12" i="3" s="1"/>
  <c r="C12" i="3"/>
  <c r="C10" i="3"/>
  <c r="F24" i="3" l="1"/>
  <c r="F37" i="3"/>
  <c r="F57" i="3"/>
  <c r="D31" i="3"/>
  <c r="F31" i="3" s="1"/>
  <c r="D10" i="3"/>
  <c r="F10" i="3" s="1"/>
  <c r="F39" i="3"/>
  <c r="F18" i="3"/>
  <c r="E9" i="3"/>
  <c r="D9" i="3" l="1"/>
  <c r="F9" i="3" s="1"/>
</calcChain>
</file>

<file path=xl/sharedStrings.xml><?xml version="1.0" encoding="utf-8"?>
<sst xmlns="http://schemas.openxmlformats.org/spreadsheetml/2006/main" count="239" uniqueCount="230">
  <si>
    <t>КБК</t>
  </si>
  <si>
    <t>Наименование показателя</t>
  </si>
  <si>
    <t>1 00 00000 00 0000 000</t>
  </si>
  <si>
    <t xml:space="preserve"> Д О Х О Д 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</si>
  <si>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</si>
  <si>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</si>
  <si>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</si>
  <si>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</si>
  <si>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</si>
  <si>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</si>
  <si>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 xml:space="preserve"> 1 01 02010 01 0000 110</t>
  </si>
  <si>
    <t>-налог на доходы физических лиц с доходов, полученных в виде дивидендов от долевого участия в деятельности организаций</t>
  </si>
  <si>
    <t xml:space="preserve"> 1 01 02020 01 0000 110</t>
  </si>
  <si>
    <t xml:space="preserve"> - налог на доходы физических лиц c доходов, облагаемых по налоговой ставке, установленной пунктом 1 статьи 224 НК РФ</t>
  </si>
  <si>
    <t>1 01 02130 01 0000 110</t>
  </si>
  <si>
    <t>налог на доходы физических лиц с доходов,полученных в виде выигрышей и призов в проводимых конкурсах</t>
  </si>
  <si>
    <t>1 01 02030 01 1000 110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</si>
  <si>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</si>
  <si>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1 01 02080 01 0000 110</t>
  </si>
  <si>
    <t>НДФЛ в части суммы налога, превышающей 650000 рублей</t>
  </si>
  <si>
    <t>1 03 00000 00 0000 000</t>
  </si>
  <si>
    <t>НАЛОГИ НА ТОВАРЫ (РАБОТЫ, УСЛУГИ), РЕАЛИЗУЕМЫЕ НА ТЕРРИТОРИИ РФ</t>
  </si>
  <si>
    <t>103 02230 01 0000 110</t>
  </si>
  <si>
    <t>Доходы от уплаты акцизов на дизельное топливо, зачисляемые в консолидированные бюджеты субъектов РФ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</si>
  <si>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</si>
  <si>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</si>
  <si>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1 03 02250 01 0000 110</t>
  </si>
  <si>
    <t>доходы от уплаты акцизов на автомобильный бензин, проиводимый на территории РФ, зачисляемые в консолидированные бюджеты  субъектов РФ</t>
  </si>
  <si>
    <t>1 03 02260 01 0000 110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</si>
  <si>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</si>
  <si>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1 03 03000  01 0000 110</t>
  </si>
  <si>
    <t>туристический налог</t>
  </si>
  <si>
    <t>1 05 00000 00 0000 000</t>
  </si>
  <si>
    <t>НАЛОГИ НА СОВОКУПНЫЙ ДОХОД</t>
  </si>
  <si>
    <t>1 05 02000 01 0000 110</t>
  </si>
  <si>
    <t>Единый налог на вмененный доход для отдельных видов деятельности</t>
  </si>
  <si>
    <t xml:space="preserve"> 1 05 02010 01 0000 110</t>
  </si>
  <si>
    <t>Единый  налог на вмененный доход для отдельных видов деят.</t>
  </si>
  <si>
    <t>1 05 02020 02 0000 110</t>
  </si>
  <si>
    <t>ЕНВД за налоговые периоды истекшие до 01.01.2011г.</t>
  </si>
  <si>
    <t xml:space="preserve"> 1 05 03000 01 0000 110</t>
  </si>
  <si>
    <t>- единый сельскохозяйственный налог, уплачиваемый орган.</t>
  </si>
  <si>
    <t xml:space="preserve"> 1 05 03010 01 1000 110</t>
  </si>
  <si>
    <t>ед.с/х налог за налоговые периоды истекшие до 01.01.2011г.</t>
  </si>
  <si>
    <t xml:space="preserve"> 1 05 0401 00 21000 110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</si>
  <si>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</si>
  <si>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 1 06 00000 00 0000 000</t>
  </si>
  <si>
    <t>НАЛОГИ НА ИМУЩЕСТВО</t>
  </si>
  <si>
    <t xml:space="preserve"> 1 06 01000 03 0000 110</t>
  </si>
  <si>
    <t>Налоги на имущество физических лиц</t>
  </si>
  <si>
    <t>1 06 04012  02 4000 110</t>
  </si>
  <si>
    <t>Транспортный налог</t>
  </si>
  <si>
    <t xml:space="preserve"> 1 06 06000 03 0000 110</t>
  </si>
  <si>
    <t>Земельный налог</t>
  </si>
  <si>
    <t>1 06 06032 04 0000 110</t>
  </si>
  <si>
    <t>1 06 06042 04 0000 110</t>
  </si>
  <si>
    <t xml:space="preserve"> 1 08 00000 00 0000 000</t>
  </si>
  <si>
    <t>ГОСУДАРСТВЕННАЯ ПОШЛИНА</t>
  </si>
  <si>
    <t xml:space="preserve"> 1 08 01000 01 0000 110</t>
  </si>
  <si>
    <t>Гос пошлина по делам, рассматриваемым в арбитражных судах</t>
  </si>
  <si>
    <t xml:space="preserve"> 1 08 03000 01 0000 110</t>
  </si>
  <si>
    <t>Гос пошлина по делам, рассматриваемым в судах общей юрисдикции, мировыми судьями</t>
  </si>
  <si>
    <t xml:space="preserve"> 1 08 03010 01 0000 110</t>
  </si>
  <si>
    <t>- гос пошлина по делам, рассматриваемым в судах общей юрисдикции, мировыми судьями (за исключением гос пошлины по делам, рассматриваемым Верховным Судом РФ)</t>
  </si>
  <si>
    <t xml:space="preserve"> 1 08 04000 01 0000 110</t>
  </si>
  <si>
    <t>Гос пошлина за совершение нотариальных действий (за исключением действий, совершаемых консульскими учреждениями РФ)</t>
  </si>
  <si>
    <t xml:space="preserve"> 1 08 07140 01 0000 110</t>
  </si>
  <si>
    <t>- государственная пошлина за государственную регистрацию транспортных средств и иные юридически значимые действия, связанные с  изменениями и выдачей документов на транспортные средства, выдачей регистрационных знаков</t>
  </si>
  <si>
    <t xml:space="preserve"> 1 08 07150 01 0000 110</t>
  </si>
  <si>
    <t>- государственная пошлина за выдачу разрешения на распространение наружной рекламы</t>
  </si>
  <si>
    <t xml:space="preserve"> 1 09 00000 00 0000 000</t>
  </si>
  <si>
    <t>ЗАДОЛЖЕННОСТЬ И ПЕРЕРАСЧЕТЫ ПО ОТМЕНЕННЫМ НАЛОГАМ, СБОРАМ И ИНЫМ ОБЯЗАТЕЛЬНЫМ ПЛАТЕЖАМ</t>
  </si>
  <si>
    <t xml:space="preserve"> 1 09 03000 00 0000 110</t>
  </si>
  <si>
    <t>Платежи за пользование природными ресурсами</t>
  </si>
  <si>
    <t xml:space="preserve"> 1 09 04000 00 0000 110</t>
  </si>
  <si>
    <t>Налоги на имущество</t>
  </si>
  <si>
    <t xml:space="preserve"> 1 09 04010 02 0000 110</t>
  </si>
  <si>
    <t>- налог на имущество предприятий</t>
  </si>
  <si>
    <t xml:space="preserve"> 1 09 04020 02 0000 110</t>
  </si>
  <si>
    <t>- налог с владельцев транспортных средств и налог на приобретение транспортных средств</t>
  </si>
  <si>
    <t xml:space="preserve"> 1 09 04030 01 0000 110</t>
  </si>
  <si>
    <t>- налог на пользователей автомобильных дорог</t>
  </si>
  <si>
    <t xml:space="preserve"> 1 09 04050 03 0000 110</t>
  </si>
  <si>
    <t>земельный налог по обязательствам возникшим до 01.01.2006г.</t>
  </si>
  <si>
    <t xml:space="preserve"> 1 09 07000 03 0000 110</t>
  </si>
  <si>
    <t>Прочие налоги и сборы (по отмененным местным налогам и сборам)</t>
  </si>
  <si>
    <t xml:space="preserve"> 1 09 07010 03 0000 110</t>
  </si>
  <si>
    <t>- налог на рекламу</t>
  </si>
  <si>
    <t>1 09 07020 04 1000 110</t>
  </si>
  <si>
    <t>курортный сбор, мобилизуемый на террит. городских округов</t>
  </si>
  <si>
    <t xml:space="preserve"> 1 09 07030 03 0000 110</t>
  </si>
  <si>
    <t>- целевые сборы с граждан и предприятий,и т.д.</t>
  </si>
  <si>
    <t xml:space="preserve"> 1 09 07040 03 0000 110</t>
  </si>
  <si>
    <t>- лицензионный сбор за право торговли спиртными напитками</t>
  </si>
  <si>
    <t xml:space="preserve"> 1 09 07050 03 0000 110</t>
  </si>
  <si>
    <t>- прочие местные налоги и сборы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</si>
  <si>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</si>
  <si>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</si>
  <si>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1 11 05012 04 0000 120</t>
  </si>
  <si>
    <t>- арендная плата и поступления от продажи права на заключение договоров аренды за земли городских поселений до разграничения государственной собственности на землю</t>
  </si>
  <si>
    <t>1 11 05024 04 0000 120</t>
  </si>
  <si>
    <t>д-ды,получаемые в виде арендной платы,а также ср-ва от продажи права на заключение договоров аренды за земли, нах-ся в собств. Городских округов</t>
  </si>
  <si>
    <t>1 11 05034 04 0000 120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</si>
  <si>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автономных учреждений) </t>
  </si>
  <si>
    <t>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</si>
  <si>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</si>
  <si>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1 12 00000 00 0000 000</t>
  </si>
  <si>
    <t>ПЛАТЕЖИ ПРИ ПОЛЬЗОВАНИИ ПРИРОДНЫМИ РЕСУРСАМИ</t>
  </si>
  <si>
    <t xml:space="preserve"> 1 12 01000 01 0000 120</t>
  </si>
  <si>
    <t>Плата за негативное воздействие на окружающую среду</t>
  </si>
  <si>
    <t xml:space="preserve"> 1 12 02000 01 0000 120</t>
  </si>
  <si>
    <t>Платежи при пользовании недрами</t>
  </si>
  <si>
    <t xml:space="preserve"> 1 12 04000 00 0000 120</t>
  </si>
  <si>
    <t>Платежи за пользование лесным фондом</t>
  </si>
  <si>
    <t xml:space="preserve"> 1 12 05000 01 0000 120</t>
  </si>
  <si>
    <t>Плата за пользование водными объектами</t>
  </si>
  <si>
    <t>1 13 00000 00 0000 130</t>
  </si>
  <si>
    <t>ДОХОДЫ ОТ ОКАЗАНИЯ ПЛАТНЫХ УСЛУГ (РАБОТ) И КОМПЕНСАЦИИ ЗАТРАТ ГОСУДАРСТВА</t>
  </si>
  <si>
    <t xml:space="preserve"> 1 13 02023 03 0000 130</t>
  </si>
  <si>
    <t>- прочие лицензионные сборы, зачисляемые в МБ</t>
  </si>
  <si>
    <t>1 13 01994 04 0000 130</t>
  </si>
  <si>
    <t xml:space="preserve">Прочие доходы от оказания платных услуг получателями средств  бюджетов городских округов </t>
  </si>
  <si>
    <t xml:space="preserve"> 1 13 02033 01 0000 130</t>
  </si>
  <si>
    <t>прочие сборы за выдачу лицензий органами местного самоуправления</t>
  </si>
  <si>
    <t>113 02 994 04 0000 130</t>
  </si>
  <si>
    <t xml:space="preserve">Прочие доходы от компенсации затрат бюджетов городских округов </t>
  </si>
  <si>
    <t xml:space="preserve"> 1 14 00000 00 0000 000</t>
  </si>
  <si>
    <t>ДОХОДЫ ОТ ПРОДАЖИ МАТЕРИАЛЬНЫХ И НЕМАТЕРИАЛЬНЫХ АКТИВОВ</t>
  </si>
  <si>
    <t xml:space="preserve"> 1 14 02032 03 0000 440</t>
  </si>
  <si>
    <t>- доходы МБ от реализации имущества, находящегося в оперативном управлении учреждений, находящихся в ведении органов местного самоуправления (в части реализации материальных запасов по указанному имуществу)</t>
  </si>
  <si>
    <t>1 14 02042 04 0000 410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</si>
  <si>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</t>
  </si>
  <si>
    <t>1 14 02043 04 0000 410</t>
  </si>
  <si>
    <t xml:space="preserve">доходы от реализации  иного имущества, находящегося в собственности городских округов, (за исключением имущества муниципальных бюджетных и автономных учреждений), а также имущества муниципальных унитарных </t>
  </si>
  <si>
    <t>1 14 06024 04 0000 430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</si>
  <si>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</si>
  <si>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114 06032 04 0000 430</t>
  </si>
  <si>
    <t>доходы от продажи земельных участков, которые расположены в границахгородских округов,находятся в федеральной собств. И осуществл. Полномочий</t>
  </si>
  <si>
    <t>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</si>
  <si>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</si>
  <si>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1 15 00000 00 0000 000</t>
  </si>
  <si>
    <t>1 15 02040 04 0000 140</t>
  </si>
  <si>
    <t xml:space="preserve">платежи,взимаемые организациями городских округов за выполнение определенных функций </t>
  </si>
  <si>
    <t xml:space="preserve"> 1 16 00000 00 0000 000</t>
  </si>
  <si>
    <t>ШТРАФЫ, САНКЦИИ, ВОЗМЕЩЕНИЕ УЩЕРБА</t>
  </si>
  <si>
    <t>1 16 01063 01 0000 140</t>
  </si>
  <si>
    <t>1 16 01113 01 0000 140</t>
  </si>
  <si>
    <t>1 16 01133 01 0000 140</t>
  </si>
  <si>
    <t>1 16 01123 01 0000 140</t>
  </si>
  <si>
    <t>1 16 01173 01 0000 140</t>
  </si>
  <si>
    <t>1 16 01163 01 0000 140</t>
  </si>
  <si>
    <t>1 16 01073 01 0000 140</t>
  </si>
  <si>
    <t>1 16 01083 01 0000 140</t>
  </si>
  <si>
    <t>1 16 01143 01 0000 140</t>
  </si>
  <si>
    <t>1 16 01193  01 0000 140</t>
  </si>
  <si>
    <t>1 16 01203 01 0000 140</t>
  </si>
  <si>
    <t xml:space="preserve"> 1 16 10129 01 0000 140</t>
  </si>
  <si>
    <t>- денежные взыскания (штрафы) поступающие в счет погашения задолженности, образовавшейся до 01.01.2020г</t>
  </si>
  <si>
    <t>1 16 01053 01 0000140</t>
  </si>
  <si>
    <t>1 16 01153 01 0000 140</t>
  </si>
  <si>
    <t>116 10122 01 0001 140</t>
  </si>
  <si>
    <t xml:space="preserve">- денежные взыскания (штрафы),поступающие в счет погашения задолженности,образовавшейся до 01.01.2020г. </t>
  </si>
  <si>
    <t>116 10123 01 0000 140</t>
  </si>
  <si>
    <t>116 10031 04 0000 140</t>
  </si>
  <si>
    <t>116 10123 01 0111 140</t>
  </si>
  <si>
    <t>Денежные взыскания (штрафы) , поступающие в счет погашения зад-ти, образовавшейся до 01.01.2020г. (дорожный фонд)</t>
  </si>
  <si>
    <t>116 10123 01 0031 140</t>
  </si>
  <si>
    <t>Денежные взыскания (штрафы) поступающие в счет погашения задолженности, образовавшейся до 01.01.2020г.</t>
  </si>
  <si>
    <t>116 10123 01 0041 140</t>
  </si>
  <si>
    <t xml:space="preserve">денежные взыскания (штрафы), поступающие в счет погашения задолженности, образовавщейся до 01.01.2020г. </t>
  </si>
  <si>
    <t>116 10123 01 0051 140</t>
  </si>
  <si>
    <t xml:space="preserve">денежные взыскания (штрафы) </t>
  </si>
  <si>
    <t xml:space="preserve"> 1 17 00000 00 0000 000</t>
  </si>
  <si>
    <t>ПРОЧИЕ НЕНАЛОГОВЫЕ ДОХОДЫ</t>
  </si>
  <si>
    <t xml:space="preserve"> 1 17 01000 00 0000 180</t>
  </si>
  <si>
    <t>Невыясненные поступления</t>
  </si>
  <si>
    <t xml:space="preserve"> 1 17 05040 04 0000 180</t>
  </si>
  <si>
    <t>'- невыясненные поступления, зачисляемые в МБ</t>
  </si>
  <si>
    <t xml:space="preserve"> 1 17 16000 00 0000 180</t>
  </si>
  <si>
    <t>Прочие неналоговые доходы</t>
  </si>
  <si>
    <t xml:space="preserve"> 1 17 160000 04 0000 180</t>
  </si>
  <si>
    <t>'- прочие неналоговые доходы местных бюджетов</t>
  </si>
  <si>
    <t>Предусмотрено по бюджету</t>
  </si>
  <si>
    <t>Фактическое поступление за отчетный месяц</t>
  </si>
  <si>
    <t>% исполнения с начала года</t>
  </si>
  <si>
    <t>4,0</t>
  </si>
  <si>
    <t>Фактическое поступление с начала года</t>
  </si>
  <si>
    <t xml:space="preserve">Отчет  </t>
  </si>
  <si>
    <t>37,0</t>
  </si>
  <si>
    <t>0</t>
  </si>
  <si>
    <t>Главный специалист                                                                          Ф. Гайтукиева</t>
  </si>
  <si>
    <t>АДМИНИСТРАТИВНЫЕ ПЛАТЕЖИ И СБОРЫ</t>
  </si>
  <si>
    <t>742,3</t>
  </si>
  <si>
    <t xml:space="preserve"> </t>
  </si>
  <si>
    <t>63,8</t>
  </si>
  <si>
    <t xml:space="preserve">об исполнении консолидированного бюджета Республики Ингушетия по г.Назрань на " 1 "   января 2026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</si>
  <si>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-62,7</t>
  </si>
  <si>
    <t>345,2</t>
  </si>
  <si>
    <t>565,5</t>
  </si>
  <si>
    <t>1195,1</t>
  </si>
  <si>
    <t>7717,5</t>
  </si>
  <si>
    <t>640,9</t>
  </si>
  <si>
    <t>45,1</t>
  </si>
  <si>
    <t>3,8</t>
  </si>
  <si>
    <t>8222,5</t>
  </si>
  <si>
    <t>681,0</t>
  </si>
  <si>
    <t>-771,6</t>
  </si>
  <si>
    <t>-83,3</t>
  </si>
  <si>
    <t>4654,3</t>
  </si>
  <si>
    <t>1212,1</t>
  </si>
  <si>
    <t>63070,9</t>
  </si>
  <si>
    <t>11615,4</t>
  </si>
  <si>
    <t>10440,2</t>
  </si>
  <si>
    <t>1860,5</t>
  </si>
  <si>
    <t>16289,8</t>
  </si>
  <si>
    <t>9,5</t>
  </si>
  <si>
    <t>5284,1</t>
  </si>
  <si>
    <t>2383,9</t>
  </si>
  <si>
    <t>320,0</t>
  </si>
  <si>
    <t>17,8</t>
  </si>
  <si>
    <t>215,6</t>
  </si>
  <si>
    <t>2,0</t>
  </si>
  <si>
    <t>498,3</t>
  </si>
  <si>
    <t>2,6</t>
  </si>
  <si>
    <t>103,3</t>
  </si>
  <si>
    <t>16,1</t>
  </si>
  <si>
    <t>17,0</t>
  </si>
  <si>
    <t>0,5</t>
  </si>
  <si>
    <t>71,7</t>
  </si>
  <si>
    <t>27454,8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</si>
</sst>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4"/>
      <name val="Times New Roman"/>
      <family val="1"/>
      <charset val="204"/>
    </font>
    <font>
      <b/>
      <sz val="8"/>
      <color theme="3" tint="0.39997558519241921"/>
      <name val="Times New Roman"/>
      <family val="1"/>
      <charset val="204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3" fillId="0" borderId="8" xfId="0" applyNumberFormat="1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left" vertical="top" wrapText="1"/>
    </xf>
    <xf numFmtId="49" fontId="2" fillId="2" borderId="9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5" xfId="0" quotePrefix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49" fontId="5" fillId="2" borderId="15" xfId="0" applyNumberFormat="1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>
      <alignment horizontal="left" vertical="top" wrapText="1"/>
    </xf>
    <xf numFmtId="49" fontId="7" fillId="2" borderId="15" xfId="0" applyNumberFormat="1" applyFont="1" applyFill="1" applyBorder="1" applyAlignment="1">
      <alignment horizontal="left" vertical="top" wrapText="1"/>
    </xf>
    <xf numFmtId="49" fontId="6" fillId="2" borderId="15" xfId="0" applyNumberFormat="1" applyFont="1" applyFill="1" applyBorder="1" applyAlignment="1">
      <alignment horizontal="left" vertical="top" wrapText="1"/>
    </xf>
    <xf numFmtId="49" fontId="5" fillId="2" borderId="15" xfId="0" quotePrefix="1" applyNumberFormat="1" applyFont="1" applyFill="1" applyBorder="1" applyAlignment="1">
      <alignment horizontal="left" vertical="top" wrapText="1"/>
    </xf>
    <xf numFmtId="49" fontId="8" fillId="2" borderId="15" xfId="0" quotePrefix="1" applyNumberFormat="1" applyFont="1" applyFill="1" applyBorder="1" applyAlignment="1">
      <alignment horizontal="left" vertical="top" wrapText="1"/>
    </xf>
    <xf numFmtId="2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vertical="top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" fillId="0" borderId="0" xfId="0" applyFont="1"/>
    <xf numFmtId="164" fontId="15" fillId="0" borderId="9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9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0" fontId="17" fillId="2" borderId="0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2" fillId="2" borderId="0" xfId="0" applyFont="1" applyFill="1" applyAlignment="1">
      <alignment horizontal="center" vertical="top"/>
    </xf>
    <xf numFmtId="0" fontId="13" fillId="2" borderId="0" xfId="0" applyFont="1" applyFill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zoomScale="110" zoomScaleNormal="110" workbookViewId="0">
      <selection activeCell="F12" sqref="F12"/>
    </sheetView>
  </sheetViews>
  <sheetFormatPr defaultRowHeight="15" x14ac:dyDescent="0.25"/>
  <cols>
    <col min="1" max="1" width="18.140625" customWidth="1"/>
    <col min="2" max="2" width="32.7109375" customWidth="1"/>
    <col min="3" max="3" width="11.5703125" customWidth="1"/>
    <col min="4" max="5" width="12.42578125" customWidth="1"/>
    <col min="6" max="6" width="9.85546875" customWidth="1"/>
  </cols>
  <sheetData>
    <row r="1" spans="1:13" ht="6" customHeight="1" x14ac:dyDescent="0.25"/>
    <row r="2" spans="1:13" x14ac:dyDescent="0.25">
      <c r="A2" s="66" t="s">
        <v>187</v>
      </c>
      <c r="B2" s="66"/>
      <c r="C2" s="66"/>
      <c r="D2" s="66"/>
      <c r="E2" s="66"/>
      <c r="F2" s="66"/>
      <c r="G2" s="66"/>
      <c r="H2" s="66"/>
      <c r="I2" s="47"/>
      <c r="J2" s="47"/>
      <c r="K2" s="47"/>
      <c r="L2" s="47"/>
      <c r="M2" s="47"/>
    </row>
    <row r="3" spans="1:13" x14ac:dyDescent="0.25">
      <c r="A3" s="67" t="s">
        <v>195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.5" customHeight="1" thickBot="1" x14ac:dyDescent="0.3">
      <c r="A4" t="s">
        <v>193</v>
      </c>
    </row>
    <row r="5" spans="1:13" s="48" customFormat="1" ht="15.75" customHeight="1" x14ac:dyDescent="0.25">
      <c r="A5" s="68" t="s">
        <v>0</v>
      </c>
      <c r="B5" s="71" t="s">
        <v>1</v>
      </c>
      <c r="C5" s="74" t="s">
        <v>182</v>
      </c>
      <c r="D5" s="62" t="s">
        <v>186</v>
      </c>
      <c r="E5" s="62" t="s">
        <v>183</v>
      </c>
      <c r="F5" s="64" t="s">
        <v>184</v>
      </c>
    </row>
    <row r="6" spans="1:13" s="48" customFormat="1" ht="15.75" customHeight="1" x14ac:dyDescent="0.25">
      <c r="A6" s="69"/>
      <c r="B6" s="72"/>
      <c r="C6" s="75"/>
      <c r="D6" s="63"/>
      <c r="E6" s="63"/>
      <c r="F6" s="65"/>
    </row>
    <row r="7" spans="1:13" s="48" customFormat="1" ht="15.75" customHeight="1" thickBot="1" x14ac:dyDescent="0.3">
      <c r="A7" s="70"/>
      <c r="B7" s="73"/>
      <c r="C7" s="75"/>
      <c r="D7" s="63"/>
      <c r="E7" s="63"/>
      <c r="F7" s="65"/>
    </row>
    <row r="8" spans="1:13" ht="15.75" thickBot="1" x14ac:dyDescent="0.3">
      <c r="A8" s="53">
        <v>1</v>
      </c>
      <c r="B8" s="54">
        <v>2</v>
      </c>
      <c r="C8" s="56">
        <v>3</v>
      </c>
      <c r="D8" s="57">
        <v>4</v>
      </c>
      <c r="E8" s="57">
        <v>5</v>
      </c>
      <c r="F8" s="58">
        <v>6</v>
      </c>
    </row>
    <row r="9" spans="1:13" ht="15" customHeight="1" x14ac:dyDescent="0.25">
      <c r="A9" s="1" t="s">
        <v>2</v>
      </c>
      <c r="B9" s="14" t="s">
        <v>3</v>
      </c>
      <c r="C9" s="55">
        <v>440084</v>
      </c>
      <c r="D9" s="55">
        <f>D12+D18+D24+D31+D37+D44+D57+D62+D67+D72+D81+D103</f>
        <v>462585.29999999993</v>
      </c>
      <c r="E9" s="55">
        <f>E12+E18+E24+E31+E37+E44+E57+E62+E67+E72+E81+E103</f>
        <v>57459.7</v>
      </c>
      <c r="F9" s="60">
        <f>D9/C9*100</f>
        <v>105.11295570845564</v>
      </c>
    </row>
    <row r="10" spans="1:13" ht="18.75" customHeight="1" x14ac:dyDescent="0.25">
      <c r="A10" s="2" t="s">
        <v>4</v>
      </c>
      <c r="B10" s="15" t="s">
        <v>5</v>
      </c>
      <c r="C10" s="29">
        <f t="shared" ref="C10" si="0">(C12+C15+C16)</f>
        <v>259606</v>
      </c>
      <c r="D10" s="29">
        <f>(D12)</f>
        <v>264423.39999999997</v>
      </c>
      <c r="E10" s="29">
        <f>(E12)</f>
        <v>32948.6</v>
      </c>
      <c r="F10" s="59">
        <f t="shared" ref="F10:F63" si="1">D10/C10*100</f>
        <v>101.85565818971824</v>
      </c>
    </row>
    <row r="11" spans="1:13" ht="15" customHeight="1" x14ac:dyDescent="0.25">
      <c r="A11" s="3" t="s">
        <v>6</v>
      </c>
      <c r="B11" s="16" t="s">
        <v>7</v>
      </c>
      <c r="C11" s="30"/>
      <c r="D11" s="30"/>
      <c r="E11" s="30"/>
      <c r="F11" s="59"/>
    </row>
    <row r="12" spans="1:13" ht="14.25" customHeight="1" x14ac:dyDescent="0.25">
      <c r="A12" s="3" t="s">
        <v>8</v>
      </c>
      <c r="B12" s="16" t="s">
        <v>9</v>
      </c>
      <c r="C12" s="29">
        <f>C13+C14+C15+C16+C17</f>
        <v>259606</v>
      </c>
      <c r="D12" s="29">
        <f>SUM(D13:D17)</f>
        <v>264423.39999999997</v>
      </c>
      <c r="E12" s="29">
        <f>E13+E14+E15+E16+E17</f>
        <v>32948.6</v>
      </c>
      <c r="F12" s="59">
        <f t="shared" si="1"/>
        <v>101.85565818971824</v>
      </c>
    </row>
    <row r="13" spans="1:13" ht="25.5" customHeight="1" x14ac:dyDescent="0.25">
      <c r="A13" s="3" t="s">
        <v>10</v>
      </c>
      <c r="B13" s="17" t="s">
        <v>11</v>
      </c>
      <c r="C13" s="31">
        <v>259606</v>
      </c>
      <c r="D13" s="49">
        <v>243821.9</v>
      </c>
      <c r="E13" s="51">
        <v>30905.5</v>
      </c>
      <c r="F13" s="59">
        <f t="shared" si="1"/>
        <v>93.91997873700916</v>
      </c>
    </row>
    <row r="14" spans="1:13" ht="25.5" customHeight="1" x14ac:dyDescent="0.25">
      <c r="A14" s="3" t="s">
        <v>12</v>
      </c>
      <c r="B14" s="16" t="s">
        <v>13</v>
      </c>
      <c r="C14" s="32"/>
      <c r="D14" s="49">
        <v>2344</v>
      </c>
      <c r="E14" s="50" t="s">
        <v>196</v>
      </c>
      <c r="F14" s="59"/>
    </row>
    <row r="15" spans="1:13" ht="25.5" customHeight="1" x14ac:dyDescent="0.25">
      <c r="A15" s="3" t="s">
        <v>14</v>
      </c>
      <c r="B15" s="16" t="s">
        <v>15</v>
      </c>
      <c r="C15" s="32"/>
      <c r="D15" s="49">
        <v>11157.3</v>
      </c>
      <c r="E15" s="50" t="s">
        <v>199</v>
      </c>
      <c r="F15" s="59"/>
    </row>
    <row r="16" spans="1:13" ht="25.5" customHeight="1" x14ac:dyDescent="0.25">
      <c r="A16" s="3" t="s">
        <v>16</v>
      </c>
      <c r="B16" s="16" t="s">
        <v>17</v>
      </c>
      <c r="C16" s="32"/>
      <c r="D16" s="49">
        <v>3587.1</v>
      </c>
      <c r="E16" s="50" t="s">
        <v>197</v>
      </c>
      <c r="F16" s="59"/>
    </row>
    <row r="17" spans="1:6" ht="25.5" customHeight="1" x14ac:dyDescent="0.25">
      <c r="A17" s="3" t="s">
        <v>18</v>
      </c>
      <c r="B17" s="16" t="s">
        <v>19</v>
      </c>
      <c r="C17" s="32"/>
      <c r="D17" s="49">
        <v>3513.1</v>
      </c>
      <c r="E17" s="50" t="s">
        <v>198</v>
      </c>
      <c r="F17" s="59"/>
    </row>
    <row r="18" spans="1:6" ht="34.5" customHeight="1" x14ac:dyDescent="0.25">
      <c r="A18" s="4" t="s">
        <v>20</v>
      </c>
      <c r="B18" s="18" t="s">
        <v>21</v>
      </c>
      <c r="C18" s="29">
        <f>(C19+C20+C21+C22)</f>
        <v>15409.9</v>
      </c>
      <c r="D18" s="29">
        <f>(D19+D20+D21+D22+D23)</f>
        <v>15376.6</v>
      </c>
      <c r="E18" s="29">
        <f>(E19+E20+E21+E22+E23)</f>
        <v>1242.3999999999999</v>
      </c>
      <c r="F18" s="59">
        <f t="shared" si="1"/>
        <v>99.783905151882891</v>
      </c>
    </row>
    <row r="19" spans="1:6" ht="25.5" customHeight="1" x14ac:dyDescent="0.25">
      <c r="A19" s="3" t="s">
        <v>22</v>
      </c>
      <c r="B19" s="16" t="s">
        <v>23</v>
      </c>
      <c r="C19" s="32">
        <v>7266.8</v>
      </c>
      <c r="D19" s="50" t="s">
        <v>200</v>
      </c>
      <c r="E19" s="50" t="s">
        <v>201</v>
      </c>
      <c r="F19" s="59">
        <f t="shared" si="1"/>
        <v>106.20217977651787</v>
      </c>
    </row>
    <row r="20" spans="1:6" ht="25.5" customHeight="1" x14ac:dyDescent="0.25">
      <c r="A20" s="3" t="s">
        <v>24</v>
      </c>
      <c r="B20" s="16" t="s">
        <v>25</v>
      </c>
      <c r="C20" s="32">
        <v>51.2</v>
      </c>
      <c r="D20" s="50" t="s">
        <v>202</v>
      </c>
      <c r="E20" s="50" t="s">
        <v>203</v>
      </c>
      <c r="F20" s="59">
        <f t="shared" si="1"/>
        <v>88.0859375</v>
      </c>
    </row>
    <row r="21" spans="1:6" ht="25.5" customHeight="1" x14ac:dyDescent="0.25">
      <c r="A21" s="3" t="s">
        <v>26</v>
      </c>
      <c r="B21" s="16" t="s">
        <v>27</v>
      </c>
      <c r="C21" s="32">
        <v>8091.9</v>
      </c>
      <c r="D21" s="50" t="s">
        <v>204</v>
      </c>
      <c r="E21" s="50" t="s">
        <v>205</v>
      </c>
      <c r="F21" s="59">
        <f t="shared" si="1"/>
        <v>101.61395963865101</v>
      </c>
    </row>
    <row r="22" spans="1:6" ht="25.5" customHeight="1" x14ac:dyDescent="0.25">
      <c r="A22" s="3" t="s">
        <v>28</v>
      </c>
      <c r="B22" s="16" t="s">
        <v>29</v>
      </c>
      <c r="C22" s="32"/>
      <c r="D22" s="50" t="s">
        <v>206</v>
      </c>
      <c r="E22" s="50" t="s">
        <v>207</v>
      </c>
      <c r="F22" s="59"/>
    </row>
    <row r="23" spans="1:6" ht="13.5" customHeight="1" x14ac:dyDescent="0.25">
      <c r="A23" s="3" t="s">
        <v>30</v>
      </c>
      <c r="B23" s="19" t="s">
        <v>31</v>
      </c>
      <c r="C23" s="33">
        <v>0</v>
      </c>
      <c r="D23" s="33">
        <v>163.1</v>
      </c>
      <c r="E23" s="33">
        <v>0</v>
      </c>
      <c r="F23" s="59"/>
    </row>
    <row r="24" spans="1:6" ht="25.5" customHeight="1" x14ac:dyDescent="0.25">
      <c r="A24" s="4" t="s">
        <v>32</v>
      </c>
      <c r="B24" s="20" t="s">
        <v>33</v>
      </c>
      <c r="C24" s="29">
        <f>(C25+C28+C30)</f>
        <v>4700</v>
      </c>
      <c r="D24" s="29">
        <f>(D25++D30+D29)</f>
        <v>4722.1000000000004</v>
      </c>
      <c r="E24" s="29">
        <f>(E25++E30+E29)</f>
        <v>1212.0999999999999</v>
      </c>
      <c r="F24" s="59">
        <f t="shared" si="1"/>
        <v>100.47021276595744</v>
      </c>
    </row>
    <row r="25" spans="1:6" ht="25.5" customHeight="1" x14ac:dyDescent="0.25">
      <c r="A25" s="5" t="s">
        <v>34</v>
      </c>
      <c r="B25" s="16" t="s">
        <v>35</v>
      </c>
      <c r="C25" s="33"/>
      <c r="D25" s="29">
        <f>D26+D27</f>
        <v>4</v>
      </c>
      <c r="E25" s="29">
        <f>E26+E27</f>
        <v>0</v>
      </c>
      <c r="F25" s="59"/>
    </row>
    <row r="26" spans="1:6" ht="25.5" customHeight="1" x14ac:dyDescent="0.25">
      <c r="A26" s="3" t="s">
        <v>36</v>
      </c>
      <c r="B26" s="16" t="s">
        <v>37</v>
      </c>
      <c r="C26" s="32"/>
      <c r="D26" s="50" t="s">
        <v>185</v>
      </c>
      <c r="E26" s="50" t="s">
        <v>189</v>
      </c>
      <c r="F26" s="59"/>
    </row>
    <row r="27" spans="1:6" ht="25.5" customHeight="1" x14ac:dyDescent="0.25">
      <c r="A27" s="3" t="s">
        <v>38</v>
      </c>
      <c r="B27" s="16" t="s">
        <v>39</v>
      </c>
      <c r="C27" s="32"/>
      <c r="D27" s="42"/>
      <c r="E27" s="42"/>
      <c r="F27" s="59"/>
    </row>
    <row r="28" spans="1:6" ht="25.5" customHeight="1" x14ac:dyDescent="0.25">
      <c r="A28" s="3" t="s">
        <v>40</v>
      </c>
      <c r="B28" s="17" t="s">
        <v>41</v>
      </c>
      <c r="C28" s="32"/>
      <c r="D28" s="43" t="str">
        <f>D29</f>
        <v>63,8</v>
      </c>
      <c r="E28" s="43" t="str">
        <f>E29</f>
        <v>0</v>
      </c>
      <c r="F28" s="59"/>
    </row>
    <row r="29" spans="1:6" ht="25.5" customHeight="1" x14ac:dyDescent="0.25">
      <c r="A29" s="3" t="s">
        <v>42</v>
      </c>
      <c r="B29" s="16" t="s">
        <v>43</v>
      </c>
      <c r="C29" s="32"/>
      <c r="D29" s="50" t="s">
        <v>194</v>
      </c>
      <c r="E29" s="50" t="s">
        <v>189</v>
      </c>
      <c r="F29" s="59"/>
    </row>
    <row r="30" spans="1:6" ht="25.5" customHeight="1" x14ac:dyDescent="0.25">
      <c r="A30" s="3" t="s">
        <v>44</v>
      </c>
      <c r="B30" s="16" t="s">
        <v>45</v>
      </c>
      <c r="C30" s="34">
        <v>4700</v>
      </c>
      <c r="D30" s="50" t="s">
        <v>208</v>
      </c>
      <c r="E30" s="50" t="s">
        <v>209</v>
      </c>
      <c r="F30" s="59">
        <f t="shared" si="1"/>
        <v>99.027659574468089</v>
      </c>
    </row>
    <row r="31" spans="1:6" ht="16.5" customHeight="1" x14ac:dyDescent="0.25">
      <c r="A31" s="2" t="s">
        <v>46</v>
      </c>
      <c r="B31" s="20" t="s">
        <v>47</v>
      </c>
      <c r="C31" s="29">
        <f>(C32+C33+C34)</f>
        <v>111820</v>
      </c>
      <c r="D31" s="29">
        <f t="shared" ref="D31" si="2">(D32+D33+D34)</f>
        <v>117255.70000000001</v>
      </c>
      <c r="E31" s="29">
        <f>(E32+E33+E34)</f>
        <v>18769.5</v>
      </c>
      <c r="F31" s="59">
        <f t="shared" si="1"/>
        <v>104.86111607941335</v>
      </c>
    </row>
    <row r="32" spans="1:6" ht="15" customHeight="1" x14ac:dyDescent="0.25">
      <c r="A32" s="3" t="s">
        <v>48</v>
      </c>
      <c r="B32" s="16" t="s">
        <v>49</v>
      </c>
      <c r="C32" s="35">
        <v>63450</v>
      </c>
      <c r="D32" s="50" t="s">
        <v>210</v>
      </c>
      <c r="E32" s="50" t="s">
        <v>211</v>
      </c>
      <c r="F32" s="59">
        <f t="shared" si="1"/>
        <v>99.402521670606774</v>
      </c>
    </row>
    <row r="33" spans="1:6" ht="15" customHeight="1" x14ac:dyDescent="0.25">
      <c r="A33" s="3" t="s">
        <v>50</v>
      </c>
      <c r="B33" s="16" t="s">
        <v>51</v>
      </c>
      <c r="C33" s="35">
        <v>10405</v>
      </c>
      <c r="D33" s="50" t="s">
        <v>212</v>
      </c>
      <c r="E33" s="50" t="s">
        <v>213</v>
      </c>
      <c r="F33" s="59">
        <f t="shared" si="1"/>
        <v>100.33829889476213</v>
      </c>
    </row>
    <row r="34" spans="1:6" ht="15" customHeight="1" x14ac:dyDescent="0.25">
      <c r="A34" s="3" t="s">
        <v>52</v>
      </c>
      <c r="B34" s="16" t="s">
        <v>53</v>
      </c>
      <c r="C34" s="36">
        <v>37965</v>
      </c>
      <c r="D34" s="44">
        <f t="shared" ref="D34:E34" si="3">D35+D36</f>
        <v>43744.6</v>
      </c>
      <c r="E34" s="44">
        <f t="shared" si="3"/>
        <v>5293.6</v>
      </c>
      <c r="F34" s="59">
        <f t="shared" si="1"/>
        <v>115.22349532464111</v>
      </c>
    </row>
    <row r="35" spans="1:6" ht="15" customHeight="1" x14ac:dyDescent="0.25">
      <c r="A35" s="3" t="s">
        <v>54</v>
      </c>
      <c r="B35" s="16" t="s">
        <v>53</v>
      </c>
      <c r="C35" s="36"/>
      <c r="D35" s="50" t="s">
        <v>214</v>
      </c>
      <c r="E35" s="50" t="s">
        <v>215</v>
      </c>
      <c r="F35" s="59"/>
    </row>
    <row r="36" spans="1:6" ht="15" customHeight="1" x14ac:dyDescent="0.25">
      <c r="A36" s="3" t="s">
        <v>55</v>
      </c>
      <c r="B36" s="16" t="s">
        <v>53</v>
      </c>
      <c r="C36" s="36"/>
      <c r="D36" s="50" t="s">
        <v>229</v>
      </c>
      <c r="E36" s="50" t="s">
        <v>216</v>
      </c>
      <c r="F36" s="59"/>
    </row>
    <row r="37" spans="1:6" ht="14.25" customHeight="1" x14ac:dyDescent="0.25">
      <c r="A37" s="2" t="s">
        <v>56</v>
      </c>
      <c r="B37" s="20" t="s">
        <v>57</v>
      </c>
      <c r="C37" s="29">
        <f>(C38+C39+C41+C42+C43)</f>
        <v>40885</v>
      </c>
      <c r="D37" s="29">
        <f t="shared" ref="D37" si="4">(D38+D39+D41+D42+D43)</f>
        <v>53663.9</v>
      </c>
      <c r="E37" s="29">
        <f>(E38+E39+E41+E42+E43)</f>
        <v>2587.5</v>
      </c>
      <c r="F37" s="59">
        <f t="shared" si="1"/>
        <v>131.25571725571726</v>
      </c>
    </row>
    <row r="38" spans="1:6" ht="25.5" customHeight="1" x14ac:dyDescent="0.25">
      <c r="A38" s="3" t="s">
        <v>58</v>
      </c>
      <c r="B38" s="16" t="s">
        <v>59</v>
      </c>
      <c r="C38" s="32"/>
      <c r="D38" s="30"/>
      <c r="E38" s="30"/>
      <c r="F38" s="59"/>
    </row>
    <row r="39" spans="1:6" ht="25.5" customHeight="1" x14ac:dyDescent="0.25">
      <c r="A39" s="3" t="s">
        <v>60</v>
      </c>
      <c r="B39" s="16" t="s">
        <v>61</v>
      </c>
      <c r="C39" s="33">
        <v>40885</v>
      </c>
      <c r="D39" s="29">
        <f t="shared" ref="D39:E39" si="5">(D40)</f>
        <v>53663.9</v>
      </c>
      <c r="E39" s="29">
        <f t="shared" si="5"/>
        <v>2587.5</v>
      </c>
      <c r="F39" s="59">
        <f t="shared" si="1"/>
        <v>131.25571725571726</v>
      </c>
    </row>
    <row r="40" spans="1:6" ht="25.5" customHeight="1" x14ac:dyDescent="0.25">
      <c r="A40" s="3" t="s">
        <v>62</v>
      </c>
      <c r="B40" s="17" t="s">
        <v>63</v>
      </c>
      <c r="C40" s="32">
        <v>40885</v>
      </c>
      <c r="D40" s="51">
        <v>53663.9</v>
      </c>
      <c r="E40" s="51">
        <v>2587.5</v>
      </c>
      <c r="F40" s="59">
        <f t="shared" si="1"/>
        <v>131.25571725571726</v>
      </c>
    </row>
    <row r="41" spans="1:6" ht="25.5" customHeight="1" x14ac:dyDescent="0.25">
      <c r="A41" s="3" t="s">
        <v>64</v>
      </c>
      <c r="B41" s="16" t="s">
        <v>65</v>
      </c>
      <c r="C41" s="32"/>
      <c r="D41" s="29"/>
      <c r="E41" s="29"/>
      <c r="F41" s="59"/>
    </row>
    <row r="42" spans="1:6" ht="25.5" customHeight="1" x14ac:dyDescent="0.25">
      <c r="A42" s="3" t="s">
        <v>66</v>
      </c>
      <c r="B42" s="16" t="s">
        <v>67</v>
      </c>
      <c r="C42" s="32"/>
      <c r="D42" s="29"/>
      <c r="E42" s="29"/>
      <c r="F42" s="59"/>
    </row>
    <row r="43" spans="1:6" ht="25.5" customHeight="1" x14ac:dyDescent="0.25">
      <c r="A43" s="3" t="s">
        <v>68</v>
      </c>
      <c r="B43" s="17" t="s">
        <v>69</v>
      </c>
      <c r="C43" s="37"/>
      <c r="D43" s="29"/>
      <c r="E43" s="29"/>
      <c r="F43" s="59"/>
    </row>
    <row r="44" spans="1:6" ht="25.5" customHeight="1" x14ac:dyDescent="0.25">
      <c r="A44" s="2" t="s">
        <v>70</v>
      </c>
      <c r="B44" s="15" t="s">
        <v>71</v>
      </c>
      <c r="C44" s="29">
        <f>(C45+C46+C51)</f>
        <v>0</v>
      </c>
      <c r="D44" s="29">
        <f t="shared" ref="D44:E44" si="6">(D45+D46+D51+D53+D54+D55+D56)</f>
        <v>0</v>
      </c>
      <c r="E44" s="29">
        <f t="shared" si="6"/>
        <v>0</v>
      </c>
      <c r="F44" s="59"/>
    </row>
    <row r="45" spans="1:6" ht="25.5" customHeight="1" x14ac:dyDescent="0.25">
      <c r="A45" s="3" t="s">
        <v>72</v>
      </c>
      <c r="B45" s="16" t="s">
        <v>73</v>
      </c>
      <c r="C45" s="32"/>
      <c r="D45" s="30"/>
      <c r="E45" s="30"/>
      <c r="F45" s="59"/>
    </row>
    <row r="46" spans="1:6" ht="14.25" customHeight="1" x14ac:dyDescent="0.25">
      <c r="A46" s="3" t="s">
        <v>74</v>
      </c>
      <c r="B46" s="16" t="s">
        <v>75</v>
      </c>
      <c r="C46" s="32">
        <f>(C47+C48+C49+C50)</f>
        <v>0</v>
      </c>
      <c r="D46" s="45">
        <v>0</v>
      </c>
      <c r="E46" s="45">
        <v>0</v>
      </c>
      <c r="F46" s="59"/>
    </row>
    <row r="47" spans="1:6" ht="15.75" customHeight="1" x14ac:dyDescent="0.25">
      <c r="A47" s="3" t="s">
        <v>76</v>
      </c>
      <c r="B47" s="17" t="s">
        <v>77</v>
      </c>
      <c r="C47" s="32"/>
      <c r="D47" s="42"/>
      <c r="E47" s="42"/>
      <c r="F47" s="59"/>
    </row>
    <row r="48" spans="1:6" ht="25.5" customHeight="1" x14ac:dyDescent="0.25">
      <c r="A48" s="3" t="s">
        <v>78</v>
      </c>
      <c r="B48" s="17" t="s">
        <v>79</v>
      </c>
      <c r="C48" s="32"/>
      <c r="D48" s="42"/>
      <c r="E48" s="42"/>
      <c r="F48" s="59"/>
    </row>
    <row r="49" spans="1:6" ht="16.5" customHeight="1" x14ac:dyDescent="0.25">
      <c r="A49" s="3" t="s">
        <v>80</v>
      </c>
      <c r="B49" s="17" t="s">
        <v>81</v>
      </c>
      <c r="C49" s="32"/>
      <c r="D49" s="42"/>
      <c r="E49" s="42"/>
      <c r="F49" s="59"/>
    </row>
    <row r="50" spans="1:6" ht="25.5" customHeight="1" x14ac:dyDescent="0.25">
      <c r="A50" s="3" t="s">
        <v>82</v>
      </c>
      <c r="B50" s="16" t="s">
        <v>83</v>
      </c>
      <c r="C50" s="32"/>
      <c r="D50" s="42"/>
      <c r="E50" s="42"/>
      <c r="F50" s="59"/>
    </row>
    <row r="51" spans="1:6" ht="25.5" customHeight="1" x14ac:dyDescent="0.25">
      <c r="A51" s="3" t="s">
        <v>84</v>
      </c>
      <c r="B51" s="16" t="s">
        <v>85</v>
      </c>
      <c r="C51" s="32">
        <f>(C52+C53+C54+C55+C56)</f>
        <v>0</v>
      </c>
      <c r="D51" s="45">
        <v>0</v>
      </c>
      <c r="E51" s="45">
        <v>0</v>
      </c>
      <c r="F51" s="59"/>
    </row>
    <row r="52" spans="1:6" ht="12.75" customHeight="1" x14ac:dyDescent="0.25">
      <c r="A52" s="3" t="s">
        <v>86</v>
      </c>
      <c r="B52" s="17" t="s">
        <v>87</v>
      </c>
      <c r="C52" s="32"/>
      <c r="D52" s="42"/>
      <c r="E52" s="42"/>
      <c r="F52" s="59"/>
    </row>
    <row r="53" spans="1:6" ht="25.5" customHeight="1" x14ac:dyDescent="0.25">
      <c r="A53" s="3" t="s">
        <v>88</v>
      </c>
      <c r="B53" s="16" t="s">
        <v>89</v>
      </c>
      <c r="C53" s="32"/>
      <c r="D53" s="42"/>
      <c r="E53" s="42"/>
      <c r="F53" s="59"/>
    </row>
    <row r="54" spans="1:6" ht="21.75" customHeight="1" x14ac:dyDescent="0.25">
      <c r="A54" s="3" t="s">
        <v>90</v>
      </c>
      <c r="B54" s="17" t="s">
        <v>91</v>
      </c>
      <c r="C54" s="32"/>
      <c r="D54" s="42"/>
      <c r="E54" s="42"/>
      <c r="F54" s="59"/>
    </row>
    <row r="55" spans="1:6" ht="25.5" customHeight="1" x14ac:dyDescent="0.25">
      <c r="A55" s="3" t="s">
        <v>92</v>
      </c>
      <c r="B55" s="17" t="s">
        <v>93</v>
      </c>
      <c r="C55" s="32"/>
      <c r="D55" s="42"/>
      <c r="E55" s="42"/>
      <c r="F55" s="59"/>
    </row>
    <row r="56" spans="1:6" ht="16.5" customHeight="1" x14ac:dyDescent="0.25">
      <c r="A56" s="3" t="s">
        <v>94</v>
      </c>
      <c r="B56" s="17" t="s">
        <v>95</v>
      </c>
      <c r="C56" s="37"/>
      <c r="D56" s="42"/>
      <c r="E56" s="42"/>
      <c r="F56" s="59"/>
    </row>
    <row r="57" spans="1:6" ht="25.5" customHeight="1" x14ac:dyDescent="0.25">
      <c r="A57" s="2" t="s">
        <v>96</v>
      </c>
      <c r="B57" s="15" t="s">
        <v>97</v>
      </c>
      <c r="C57" s="29">
        <f>(C58+C59+C60+C61)</f>
        <v>5141.3</v>
      </c>
      <c r="D57" s="29">
        <f t="shared" ref="D57" si="7">(D58+D59+D60+D61)</f>
        <v>2617.3000000000002</v>
      </c>
      <c r="E57" s="29">
        <f>(E58+E59+E60+E61)</f>
        <v>339.8</v>
      </c>
      <c r="F57" s="59">
        <f t="shared" si="1"/>
        <v>50.907358061190756</v>
      </c>
    </row>
    <row r="58" spans="1:6" ht="25.5" customHeight="1" x14ac:dyDescent="0.25">
      <c r="A58" s="3" t="s">
        <v>98</v>
      </c>
      <c r="B58" s="21" t="s">
        <v>99</v>
      </c>
      <c r="C58" s="31">
        <v>5141.3</v>
      </c>
      <c r="D58" s="50" t="s">
        <v>217</v>
      </c>
      <c r="E58" s="50" t="s">
        <v>218</v>
      </c>
      <c r="F58" s="59">
        <f t="shared" si="1"/>
        <v>46.367650205201024</v>
      </c>
    </row>
    <row r="59" spans="1:6" ht="25.5" customHeight="1" x14ac:dyDescent="0.25">
      <c r="A59" s="6" t="s">
        <v>100</v>
      </c>
      <c r="B59" s="21" t="s">
        <v>101</v>
      </c>
      <c r="C59" s="31"/>
      <c r="D59" s="50" t="s">
        <v>219</v>
      </c>
      <c r="E59" s="50" t="s">
        <v>219</v>
      </c>
      <c r="F59" s="59"/>
    </row>
    <row r="60" spans="1:6" ht="25.5" customHeight="1" x14ac:dyDescent="0.25">
      <c r="A60" s="6" t="s">
        <v>102</v>
      </c>
      <c r="B60" s="22" t="s">
        <v>103</v>
      </c>
      <c r="C60" s="31"/>
      <c r="D60" s="50" t="s">
        <v>220</v>
      </c>
      <c r="E60" s="50" t="s">
        <v>221</v>
      </c>
      <c r="F60" s="59"/>
    </row>
    <row r="61" spans="1:6" ht="25.5" customHeight="1" x14ac:dyDescent="0.25">
      <c r="A61" s="6" t="s">
        <v>104</v>
      </c>
      <c r="B61" s="22" t="s">
        <v>105</v>
      </c>
      <c r="C61" s="38"/>
      <c r="D61" s="42"/>
      <c r="E61" s="42"/>
      <c r="F61" s="59"/>
    </row>
    <row r="62" spans="1:6" ht="25.5" customHeight="1" x14ac:dyDescent="0.25">
      <c r="A62" s="1" t="s">
        <v>106</v>
      </c>
      <c r="B62" s="15" t="s">
        <v>107</v>
      </c>
      <c r="C62" s="29">
        <f>(C63+C64)</f>
        <v>571</v>
      </c>
      <c r="D62" s="29" t="str">
        <f>D63</f>
        <v>498,3</v>
      </c>
      <c r="E62" s="29" t="str">
        <f>E63</f>
        <v>2,6</v>
      </c>
      <c r="F62" s="59">
        <f t="shared" si="1"/>
        <v>87.267950963222418</v>
      </c>
    </row>
    <row r="63" spans="1:6" ht="25.5" customHeight="1" x14ac:dyDescent="0.25">
      <c r="A63" s="6" t="s">
        <v>108</v>
      </c>
      <c r="B63" s="16" t="s">
        <v>109</v>
      </c>
      <c r="C63" s="32">
        <v>571</v>
      </c>
      <c r="D63" s="50" t="s">
        <v>222</v>
      </c>
      <c r="E63" s="50" t="s">
        <v>223</v>
      </c>
      <c r="F63" s="59">
        <f t="shared" si="1"/>
        <v>87.267950963222418</v>
      </c>
    </row>
    <row r="64" spans="1:6" ht="15" customHeight="1" x14ac:dyDescent="0.25">
      <c r="A64" s="6" t="s">
        <v>110</v>
      </c>
      <c r="B64" s="16" t="s">
        <v>111</v>
      </c>
      <c r="C64" s="32"/>
      <c r="D64" s="42"/>
      <c r="E64" s="42"/>
      <c r="F64" s="59"/>
    </row>
    <row r="65" spans="1:6" ht="14.25" customHeight="1" x14ac:dyDescent="0.25">
      <c r="A65" s="7" t="s">
        <v>112</v>
      </c>
      <c r="B65" s="23" t="s">
        <v>113</v>
      </c>
      <c r="C65" s="32"/>
      <c r="D65" s="30"/>
      <c r="E65" s="30"/>
      <c r="F65" s="59"/>
    </row>
    <row r="66" spans="1:6" ht="14.25" customHeight="1" x14ac:dyDescent="0.25">
      <c r="A66" s="7" t="s">
        <v>114</v>
      </c>
      <c r="B66" s="23" t="s">
        <v>115</v>
      </c>
      <c r="C66" s="37"/>
      <c r="D66" s="30"/>
      <c r="E66" s="30"/>
      <c r="F66" s="59"/>
    </row>
    <row r="67" spans="1:6" ht="30.75" customHeight="1" x14ac:dyDescent="0.25">
      <c r="A67" s="8" t="s">
        <v>116</v>
      </c>
      <c r="B67" s="24" t="s">
        <v>117</v>
      </c>
      <c r="C67" s="29">
        <f>(C68+C69+C70+C71)</f>
        <v>0</v>
      </c>
      <c r="D67" s="29">
        <f t="shared" ref="D67" si="8">(D68+D69+D70+D71)</f>
        <v>37</v>
      </c>
      <c r="E67" s="29">
        <f>(E68+E69+E70+E71)</f>
        <v>0</v>
      </c>
      <c r="F67" s="59"/>
    </row>
    <row r="68" spans="1:6" ht="25.5" customHeight="1" x14ac:dyDescent="0.25">
      <c r="A68" s="9" t="s">
        <v>118</v>
      </c>
      <c r="B68" s="25" t="s">
        <v>119</v>
      </c>
      <c r="C68" s="32"/>
      <c r="D68" s="42"/>
      <c r="E68" s="42"/>
      <c r="F68" s="59"/>
    </row>
    <row r="69" spans="1:6" ht="36" customHeight="1" x14ac:dyDescent="0.25">
      <c r="A69" s="9" t="s">
        <v>120</v>
      </c>
      <c r="B69" s="25" t="s">
        <v>121</v>
      </c>
      <c r="C69" s="32"/>
      <c r="D69" s="50" t="s">
        <v>188</v>
      </c>
      <c r="E69" s="50" t="s">
        <v>189</v>
      </c>
      <c r="F69" s="59"/>
    </row>
    <row r="70" spans="1:6" ht="25.5" customHeight="1" x14ac:dyDescent="0.25">
      <c r="A70" s="9" t="s">
        <v>122</v>
      </c>
      <c r="B70" s="25" t="s">
        <v>123</v>
      </c>
      <c r="C70" s="32"/>
      <c r="D70" s="42"/>
      <c r="E70" s="42"/>
      <c r="F70" s="59"/>
    </row>
    <row r="71" spans="1:6" ht="25.5" customHeight="1" x14ac:dyDescent="0.25">
      <c r="A71" s="9" t="s">
        <v>124</v>
      </c>
      <c r="B71" s="25" t="s">
        <v>125</v>
      </c>
      <c r="C71" s="32"/>
      <c r="D71" s="42"/>
      <c r="E71" s="42"/>
      <c r="F71" s="59"/>
    </row>
    <row r="72" spans="1:6" ht="34.5" customHeight="1" x14ac:dyDescent="0.25">
      <c r="A72" s="8" t="s">
        <v>126</v>
      </c>
      <c r="B72" s="24" t="s">
        <v>127</v>
      </c>
      <c r="C72" s="37">
        <f>(C73+C74+C75+C76+C77+C78)</f>
        <v>0</v>
      </c>
      <c r="D72" s="37">
        <f t="shared" ref="D72" si="9">(D73+D74+D75+D76+D77+D78)</f>
        <v>742.3</v>
      </c>
      <c r="E72" s="37">
        <f>(E73+E74+E75+E76+E77+E78)</f>
        <v>0</v>
      </c>
      <c r="F72" s="59"/>
    </row>
    <row r="73" spans="1:6" ht="25.5" customHeight="1" x14ac:dyDescent="0.25">
      <c r="A73" s="9" t="s">
        <v>128</v>
      </c>
      <c r="B73" s="25" t="s">
        <v>129</v>
      </c>
      <c r="C73" s="39"/>
      <c r="D73" s="42"/>
      <c r="E73" s="42"/>
      <c r="F73" s="59"/>
    </row>
    <row r="74" spans="1:6" ht="25.5" customHeight="1" x14ac:dyDescent="0.25">
      <c r="A74" s="9" t="s">
        <v>130</v>
      </c>
      <c r="B74" s="25" t="s">
        <v>131</v>
      </c>
      <c r="C74" s="39"/>
      <c r="D74" s="42"/>
      <c r="E74" s="42"/>
      <c r="F74" s="59"/>
    </row>
    <row r="75" spans="1:6" ht="25.5" customHeight="1" x14ac:dyDescent="0.25">
      <c r="A75" s="9" t="s">
        <v>132</v>
      </c>
      <c r="B75" s="25" t="s">
        <v>133</v>
      </c>
      <c r="C75" s="39"/>
      <c r="D75" s="42"/>
      <c r="E75" s="42"/>
      <c r="F75" s="59"/>
    </row>
    <row r="76" spans="1:6" ht="25.5" customHeight="1" x14ac:dyDescent="0.25">
      <c r="A76" s="9" t="s">
        <v>134</v>
      </c>
      <c r="B76" s="25" t="s">
        <v>135</v>
      </c>
      <c r="C76" s="39"/>
      <c r="D76" s="42"/>
      <c r="E76" s="42"/>
      <c r="F76" s="59"/>
    </row>
    <row r="77" spans="1:6" ht="25.5" customHeight="1" x14ac:dyDescent="0.25">
      <c r="A77" s="9" t="s">
        <v>136</v>
      </c>
      <c r="B77" s="25" t="s">
        <v>137</v>
      </c>
      <c r="C77" s="39"/>
      <c r="D77" s="42"/>
      <c r="E77" s="42"/>
      <c r="F77" s="59"/>
    </row>
    <row r="78" spans="1:6" ht="25.5" customHeight="1" x14ac:dyDescent="0.25">
      <c r="A78" s="9" t="s">
        <v>138</v>
      </c>
      <c r="B78" s="25" t="s">
        <v>139</v>
      </c>
      <c r="C78" s="39"/>
      <c r="D78" s="52" t="s">
        <v>192</v>
      </c>
      <c r="E78" s="52" t="s">
        <v>189</v>
      </c>
      <c r="F78" s="59"/>
    </row>
    <row r="79" spans="1:6" ht="21.75" customHeight="1" x14ac:dyDescent="0.25">
      <c r="A79" s="10" t="s">
        <v>140</v>
      </c>
      <c r="B79" s="26" t="s">
        <v>191</v>
      </c>
      <c r="C79" s="37">
        <f t="shared" ref="C79:E79" si="10">(C80)</f>
        <v>0</v>
      </c>
      <c r="D79" s="37">
        <f t="shared" si="10"/>
        <v>0</v>
      </c>
      <c r="E79" s="37">
        <f t="shared" si="10"/>
        <v>0</v>
      </c>
      <c r="F79" s="59"/>
    </row>
    <row r="80" spans="1:6" ht="25.5" customHeight="1" x14ac:dyDescent="0.25">
      <c r="A80" s="9" t="s">
        <v>141</v>
      </c>
      <c r="B80" s="25" t="s">
        <v>142</v>
      </c>
      <c r="C80" s="39"/>
      <c r="D80" s="42"/>
      <c r="E80" s="42"/>
      <c r="F80" s="59"/>
    </row>
    <row r="81" spans="1:6" ht="25.5" customHeight="1" x14ac:dyDescent="0.25">
      <c r="A81" s="8" t="s">
        <v>143</v>
      </c>
      <c r="B81" s="26" t="s">
        <v>144</v>
      </c>
      <c r="C81" s="29">
        <f>(C82+C85+C86+C87+C88+C89+C90+C91+C92+C93+C94+C95+C96+C98+C99+C100+C101+C102+C91+C97+C83)</f>
        <v>1950.8</v>
      </c>
      <c r="D81" s="29">
        <f>D82+D83+D84+D85+D86+D87+D88+D89+D90+D91+D92+D93+D94+D95+D96+D97+D98+D99+D100+D101</f>
        <v>3248.7</v>
      </c>
      <c r="E81" s="29">
        <f>E82+E83+E84+E85+E86+E87+E88+E89+E90+E91+E92+E93+E94+E95+E96+E97+E98+E99+E100+E101</f>
        <v>357.20000000000005</v>
      </c>
      <c r="F81" s="59">
        <f t="shared" ref="F81:F98" si="11">D81/C81*100</f>
        <v>166.53167931105187</v>
      </c>
    </row>
    <row r="82" spans="1:6" ht="14.25" customHeight="1" x14ac:dyDescent="0.25">
      <c r="A82" s="11" t="s">
        <v>145</v>
      </c>
      <c r="B82" s="26"/>
      <c r="C82" s="29"/>
      <c r="D82" s="51">
        <v>218</v>
      </c>
      <c r="E82" s="51">
        <v>38.700000000000003</v>
      </c>
      <c r="F82" s="59"/>
    </row>
    <row r="83" spans="1:6" ht="14.25" customHeight="1" x14ac:dyDescent="0.25">
      <c r="A83" s="11" t="s">
        <v>146</v>
      </c>
      <c r="B83" s="26"/>
      <c r="C83" s="29"/>
      <c r="D83" s="51">
        <v>79</v>
      </c>
      <c r="E83" s="51">
        <v>2</v>
      </c>
      <c r="F83" s="59"/>
    </row>
    <row r="84" spans="1:6" ht="14.25" customHeight="1" x14ac:dyDescent="0.25">
      <c r="A84" s="11" t="s">
        <v>147</v>
      </c>
      <c r="B84" s="26"/>
      <c r="C84" s="29"/>
      <c r="D84" s="51">
        <v>2</v>
      </c>
      <c r="E84" s="51">
        <v>0</v>
      </c>
      <c r="F84" s="59"/>
    </row>
    <row r="85" spans="1:6" ht="14.25" customHeight="1" x14ac:dyDescent="0.25">
      <c r="A85" s="11" t="s">
        <v>148</v>
      </c>
      <c r="B85" s="26"/>
      <c r="C85" s="29"/>
      <c r="D85" s="51">
        <v>0</v>
      </c>
      <c r="E85" s="51">
        <v>0</v>
      </c>
      <c r="F85" s="59"/>
    </row>
    <row r="86" spans="1:6" ht="14.25" customHeight="1" x14ac:dyDescent="0.25">
      <c r="A86" s="11" t="s">
        <v>149</v>
      </c>
      <c r="B86" s="26"/>
      <c r="C86" s="29"/>
      <c r="D86" s="51">
        <v>102.2</v>
      </c>
      <c r="E86" s="51">
        <v>0</v>
      </c>
      <c r="F86" s="59"/>
    </row>
    <row r="87" spans="1:6" ht="14.25" customHeight="1" x14ac:dyDescent="0.25">
      <c r="A87" s="11" t="s">
        <v>150</v>
      </c>
      <c r="B87" s="26"/>
      <c r="C87" s="29"/>
      <c r="D87" s="51">
        <v>1</v>
      </c>
      <c r="E87" s="51">
        <v>0.5</v>
      </c>
      <c r="F87" s="59"/>
    </row>
    <row r="88" spans="1:6" ht="14.25" customHeight="1" x14ac:dyDescent="0.25">
      <c r="A88" s="11" t="s">
        <v>151</v>
      </c>
      <c r="B88" s="26"/>
      <c r="C88" s="29"/>
      <c r="D88" s="51">
        <v>155.80000000000001</v>
      </c>
      <c r="E88" s="51">
        <v>12.5</v>
      </c>
      <c r="F88" s="59"/>
    </row>
    <row r="89" spans="1:6" ht="14.25" customHeight="1" x14ac:dyDescent="0.25">
      <c r="A89" s="11" t="s">
        <v>152</v>
      </c>
      <c r="B89" s="26"/>
      <c r="C89" s="29"/>
      <c r="D89" s="51">
        <v>1</v>
      </c>
      <c r="E89" s="51">
        <v>0</v>
      </c>
      <c r="F89" s="59"/>
    </row>
    <row r="90" spans="1:6" ht="14.25" customHeight="1" x14ac:dyDescent="0.25">
      <c r="A90" s="11" t="s">
        <v>153</v>
      </c>
      <c r="B90" s="26"/>
      <c r="C90" s="29"/>
      <c r="D90" s="51">
        <v>126.1</v>
      </c>
      <c r="E90" s="51">
        <v>34.200000000000003</v>
      </c>
      <c r="F90" s="59"/>
    </row>
    <row r="91" spans="1:6" ht="14.25" customHeight="1" x14ac:dyDescent="0.25">
      <c r="A91" s="11" t="s">
        <v>154</v>
      </c>
      <c r="B91" s="26"/>
      <c r="C91" s="29"/>
      <c r="D91" s="51">
        <v>1080</v>
      </c>
      <c r="E91" s="51">
        <v>51.4</v>
      </c>
      <c r="F91" s="59"/>
    </row>
    <row r="92" spans="1:6" ht="14.25" customHeight="1" x14ac:dyDescent="0.25">
      <c r="A92" s="11" t="s">
        <v>155</v>
      </c>
      <c r="B92" s="26"/>
      <c r="C92" s="33"/>
      <c r="D92" s="51">
        <v>1291.5999999999999</v>
      </c>
      <c r="E92" s="51">
        <v>191.8</v>
      </c>
      <c r="F92" s="59"/>
    </row>
    <row r="93" spans="1:6" ht="25.5" customHeight="1" x14ac:dyDescent="0.25">
      <c r="A93" s="9" t="s">
        <v>156</v>
      </c>
      <c r="B93" s="27" t="s">
        <v>157</v>
      </c>
      <c r="C93" s="32">
        <v>87.7</v>
      </c>
      <c r="D93" s="50"/>
      <c r="E93" s="50"/>
      <c r="F93" s="59">
        <f t="shared" si="11"/>
        <v>0</v>
      </c>
    </row>
    <row r="94" spans="1:6" ht="13.5" customHeight="1" x14ac:dyDescent="0.25">
      <c r="A94" s="9" t="s">
        <v>158</v>
      </c>
      <c r="B94" s="27"/>
      <c r="C94" s="32"/>
      <c r="D94" s="50" t="s">
        <v>228</v>
      </c>
      <c r="E94" s="50" t="s">
        <v>215</v>
      </c>
      <c r="F94" s="59"/>
    </row>
    <row r="95" spans="1:6" ht="13.5" customHeight="1" x14ac:dyDescent="0.25">
      <c r="A95" s="9" t="s">
        <v>159</v>
      </c>
      <c r="B95" s="27"/>
      <c r="C95" s="32"/>
      <c r="D95" s="50" t="s">
        <v>224</v>
      </c>
      <c r="E95" s="50" t="s">
        <v>225</v>
      </c>
      <c r="F95" s="59"/>
    </row>
    <row r="96" spans="1:6" ht="25.5" customHeight="1" x14ac:dyDescent="0.25">
      <c r="A96" s="9" t="s">
        <v>160</v>
      </c>
      <c r="B96" s="27" t="s">
        <v>161</v>
      </c>
      <c r="C96" s="32"/>
      <c r="D96" s="50"/>
      <c r="E96" s="50"/>
      <c r="F96" s="59"/>
    </row>
    <row r="97" spans="1:6" ht="15" customHeight="1" x14ac:dyDescent="0.25">
      <c r="A97" s="9" t="s">
        <v>162</v>
      </c>
      <c r="B97" s="27"/>
      <c r="C97" s="32">
        <v>1769.8</v>
      </c>
      <c r="D97" s="50" t="s">
        <v>226</v>
      </c>
      <c r="E97" s="50" t="s">
        <v>227</v>
      </c>
      <c r="F97" s="59">
        <f t="shared" si="11"/>
        <v>0.96056051531246467</v>
      </c>
    </row>
    <row r="98" spans="1:6" ht="15" customHeight="1" x14ac:dyDescent="0.25">
      <c r="A98" s="9" t="s">
        <v>163</v>
      </c>
      <c r="B98" s="27"/>
      <c r="C98" s="32">
        <v>93.3</v>
      </c>
      <c r="D98" s="42"/>
      <c r="E98" s="42"/>
      <c r="F98" s="59">
        <f t="shared" si="11"/>
        <v>0</v>
      </c>
    </row>
    <row r="99" spans="1:6" ht="25.5" customHeight="1" x14ac:dyDescent="0.25">
      <c r="A99" s="9" t="s">
        <v>164</v>
      </c>
      <c r="B99" s="23" t="s">
        <v>165</v>
      </c>
      <c r="C99" s="32"/>
      <c r="D99" s="42"/>
      <c r="E99" s="42"/>
      <c r="F99" s="59"/>
    </row>
    <row r="100" spans="1:6" ht="25.5" customHeight="1" x14ac:dyDescent="0.25">
      <c r="A100" s="9" t="s">
        <v>166</v>
      </c>
      <c r="B100" s="23" t="s">
        <v>167</v>
      </c>
      <c r="C100" s="32"/>
      <c r="D100" s="42"/>
      <c r="E100" s="42"/>
      <c r="F100" s="59"/>
    </row>
    <row r="101" spans="1:6" ht="25.5" customHeight="1" x14ac:dyDescent="0.25">
      <c r="A101" s="9" t="s">
        <v>168</v>
      </c>
      <c r="B101" s="23" t="s">
        <v>169</v>
      </c>
      <c r="C101" s="32"/>
      <c r="D101" s="42"/>
      <c r="E101" s="42"/>
      <c r="F101" s="59"/>
    </row>
    <row r="102" spans="1:6" ht="15" customHeight="1" x14ac:dyDescent="0.25">
      <c r="A102" s="12" t="s">
        <v>170</v>
      </c>
      <c r="B102" s="23" t="s">
        <v>171</v>
      </c>
      <c r="C102" s="32"/>
      <c r="D102" s="42"/>
      <c r="E102" s="42"/>
      <c r="F102" s="59"/>
    </row>
    <row r="103" spans="1:6" ht="15.75" customHeight="1" x14ac:dyDescent="0.25">
      <c r="A103" s="8" t="s">
        <v>172</v>
      </c>
      <c r="B103" s="26" t="s">
        <v>173</v>
      </c>
      <c r="C103" s="29">
        <f t="shared" ref="C103" si="12">C104+C105+C106+C107</f>
        <v>0</v>
      </c>
      <c r="D103" s="29">
        <f>D104+D105+D106+D107</f>
        <v>0</v>
      </c>
      <c r="E103" s="29">
        <f>E104+E105+E106+E107</f>
        <v>0</v>
      </c>
      <c r="F103" s="59"/>
    </row>
    <row r="104" spans="1:6" ht="15" customHeight="1" x14ac:dyDescent="0.25">
      <c r="A104" s="13" t="s">
        <v>174</v>
      </c>
      <c r="B104" s="24" t="s">
        <v>175</v>
      </c>
      <c r="C104" s="32"/>
      <c r="D104" s="52" t="s">
        <v>189</v>
      </c>
      <c r="E104" s="52" t="s">
        <v>189</v>
      </c>
      <c r="F104" s="59"/>
    </row>
    <row r="105" spans="1:6" ht="15" customHeight="1" x14ac:dyDescent="0.25">
      <c r="A105" s="13" t="s">
        <v>176</v>
      </c>
      <c r="B105" s="23" t="s">
        <v>177</v>
      </c>
      <c r="C105" s="40"/>
      <c r="D105" s="46"/>
      <c r="E105" s="46"/>
      <c r="F105" s="59"/>
    </row>
    <row r="106" spans="1:6" ht="15" customHeight="1" x14ac:dyDescent="0.25">
      <c r="A106" s="13" t="s">
        <v>178</v>
      </c>
      <c r="B106" s="28" t="s">
        <v>179</v>
      </c>
      <c r="C106" s="32"/>
      <c r="D106" s="30"/>
      <c r="E106" s="30"/>
      <c r="F106" s="59"/>
    </row>
    <row r="107" spans="1:6" ht="15" customHeight="1" x14ac:dyDescent="0.25">
      <c r="A107" s="13" t="s">
        <v>180</v>
      </c>
      <c r="B107" s="23" t="s">
        <v>181</v>
      </c>
      <c r="C107" s="41"/>
      <c r="D107" s="30"/>
      <c r="E107" s="30"/>
      <c r="F107" s="59"/>
    </row>
    <row r="109" spans="1:6" ht="22.5" customHeight="1" x14ac:dyDescent="0.25">
      <c r="A109" s="61" t="s">
        <v>190</v>
      </c>
      <c r="B109" s="61"/>
      <c r="C109" s="61"/>
      <c r="D109" s="61"/>
      <c r="E109" s="61"/>
      <c r="F109" s="61"/>
    </row>
  </sheetData>
  <mergeCells count="9">
    <mergeCell ref="A109:F109"/>
    <mergeCell ref="A2:H2"/>
    <mergeCell ref="A3:M3"/>
    <mergeCell ref="A5:A7"/>
    <mergeCell ref="B5:B7"/>
    <mergeCell ref="C5:C7"/>
    <mergeCell ref="D5:D7"/>
    <mergeCell ref="E5:E7"/>
    <mergeCell ref="F5:F7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Ibragim</dc:creator>
  <cp:lastModifiedBy>RAS-PC 2</cp:lastModifiedBy>
  <cp:lastPrinted>2026-01-12T11:25:31Z</cp:lastPrinted>
  <dcterms:created xsi:type="dcterms:W3CDTF">2025-10-02T08:39:14Z</dcterms:created>
  <dcterms:modified xsi:type="dcterms:W3CDTF">2026-06-18T12:15:57Z</dcterms:modified>
</cp:coreProperties>
</file>